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erk\Dropbox\Blackbird Leys Parish Council\Agendas\2024-25\Agenda\2024 Nov\FPC Agenda Nov 2024\Sent Late\"/>
    </mc:Choice>
  </mc:AlternateContent>
  <xr:revisionPtr revIDLastSave="0" documentId="13_ncr:1_{AD35EDE8-8098-4970-BB5C-BB7DEF354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2025-26" sheetId="6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61" l="1"/>
  <c r="D126" i="61"/>
  <c r="D123" i="61"/>
  <c r="D120" i="61"/>
  <c r="D118" i="61"/>
  <c r="D111" i="61"/>
  <c r="D110" i="61"/>
  <c r="F56" i="61"/>
  <c r="D99" i="61" l="1"/>
  <c r="D46" i="61"/>
  <c r="D12" i="61"/>
  <c r="D17" i="61"/>
  <c r="D16" i="61"/>
  <c r="D21" i="61" l="1"/>
  <c r="D20" i="61"/>
  <c r="D87" i="61" l="1"/>
  <c r="D91" i="61" s="1"/>
</calcChain>
</file>

<file path=xl/sharedStrings.xml><?xml version="1.0" encoding="utf-8"?>
<sst xmlns="http://schemas.openxmlformats.org/spreadsheetml/2006/main" count="137" uniqueCount="124">
  <si>
    <t>Hall Hire</t>
  </si>
  <si>
    <t xml:space="preserve">Insurance </t>
  </si>
  <si>
    <t xml:space="preserve">Training </t>
  </si>
  <si>
    <t>Annual Meeting</t>
  </si>
  <si>
    <t>HMRC</t>
  </si>
  <si>
    <t xml:space="preserve">Clerk </t>
  </si>
  <si>
    <t xml:space="preserve">Hall Hire </t>
  </si>
  <si>
    <t xml:space="preserve">Dropbox </t>
  </si>
  <si>
    <t xml:space="preserve">Stationery </t>
  </si>
  <si>
    <t>Bank Charges</t>
  </si>
  <si>
    <t xml:space="preserve">General Reserves </t>
  </si>
  <si>
    <t>Events</t>
  </si>
  <si>
    <t xml:space="preserve">Elections </t>
  </si>
  <si>
    <t>Crisis Fund</t>
  </si>
  <si>
    <t>Training</t>
  </si>
  <si>
    <t>Grants</t>
  </si>
  <si>
    <t>Legal Costs</t>
  </si>
  <si>
    <t xml:space="preserve">Pension </t>
  </si>
  <si>
    <t xml:space="preserve">Remaining </t>
  </si>
  <si>
    <t>Small Grant Award</t>
  </si>
  <si>
    <t xml:space="preserve">Strawberry Majorettes </t>
  </si>
  <si>
    <t>Mileage to meetings 20/08/2024</t>
  </si>
  <si>
    <t xml:space="preserve">Working from Home all. Aug </t>
  </si>
  <si>
    <t xml:space="preserve">Small Grants </t>
  </si>
  <si>
    <t>Improving the place</t>
  </si>
  <si>
    <t>Mileage to meetings 17/09/2024</t>
  </si>
  <si>
    <t>Working from Home all. Sept</t>
  </si>
  <si>
    <t>Budget (payments from the annual precept)</t>
  </si>
  <si>
    <t>Amount</t>
  </si>
  <si>
    <t xml:space="preserve">Decription </t>
  </si>
  <si>
    <t xml:space="preserve">Staff Costs </t>
  </si>
  <si>
    <t>Wages</t>
  </si>
  <si>
    <t xml:space="preserve">Travel </t>
  </si>
  <si>
    <t xml:space="preserve">Mileage </t>
  </si>
  <si>
    <t xml:space="preserve">Taxis to training sessions </t>
  </si>
  <si>
    <t xml:space="preserve">Full Council Meeting </t>
  </si>
  <si>
    <t>Quarterly current account fee</t>
  </si>
  <si>
    <t xml:space="preserve">Billed quarterly £6 per month bank account fee </t>
  </si>
  <si>
    <t xml:space="preserve">Monthly Credit Card Fee </t>
  </si>
  <si>
    <t>£3 per month</t>
  </si>
  <si>
    <t>Clerk Mailbox</t>
  </si>
  <si>
    <t>Office 365</t>
  </si>
  <si>
    <t xml:space="preserve">Website </t>
  </si>
  <si>
    <t>12 mailboxes</t>
  </si>
  <si>
    <t>Renews on 8th June 2024</t>
  </si>
  <si>
    <t>OALC Membership</t>
  </si>
  <si>
    <t xml:space="preserve">Information Commissioner Fee </t>
  </si>
  <si>
    <t xml:space="preserve">SLCC Annual Membership - Joint </t>
  </si>
  <si>
    <t>Audit Fee</t>
  </si>
  <si>
    <t xml:space="preserve">Internal </t>
  </si>
  <si>
    <t xml:space="preserve">External </t>
  </si>
  <si>
    <t>Postage</t>
  </si>
  <si>
    <t xml:space="preserve">Telephone </t>
  </si>
  <si>
    <t>Mobile contract cost</t>
  </si>
  <si>
    <t xml:space="preserve">£12 per month </t>
  </si>
  <si>
    <t>Inc.  ink, paper, folders for the Clerk and Cllr Church for the noticeboards</t>
  </si>
  <si>
    <t xml:space="preserve">Strategic Aims </t>
  </si>
  <si>
    <t xml:space="preserve">Community Engagement </t>
  </si>
  <si>
    <t>Promotion</t>
  </si>
  <si>
    <t xml:space="preserve">Events </t>
  </si>
  <si>
    <t xml:space="preserve">Community Mapping </t>
  </si>
  <si>
    <t>Hall Hire for the day</t>
  </si>
  <si>
    <t xml:space="preserve">Publicity </t>
  </si>
  <si>
    <t xml:space="preserve">Refreshments </t>
  </si>
  <si>
    <t>Computer hire and writing materials</t>
  </si>
  <si>
    <t xml:space="preserve">Room hire for organising the event </t>
  </si>
  <si>
    <t xml:space="preserve">10 hours </t>
  </si>
  <si>
    <t>To showcase what we have achieved in 2022-23</t>
  </si>
  <si>
    <t>Printing</t>
  </si>
  <si>
    <t>Living in the Leys, exploring our place</t>
  </si>
  <si>
    <t xml:space="preserve">Printing 5000 leaflets/brochures: </t>
  </si>
  <si>
    <t>Expenses for visiting guides and speakers</t>
  </si>
  <si>
    <t>Photography and video:</t>
  </si>
  <si>
    <t xml:space="preserve">Learning about the community </t>
  </si>
  <si>
    <t>Room Hire</t>
  </si>
  <si>
    <t xml:space="preserve">Surveys </t>
  </si>
  <si>
    <t xml:space="preserve">10 NALC events a year, plus other other courses. </t>
  </si>
  <si>
    <t>Expires September 2024 to be replaced with Google work space.</t>
  </si>
  <si>
    <t xml:space="preserve">Digital Map </t>
  </si>
  <si>
    <t xml:space="preserve">Online Forms </t>
  </si>
  <si>
    <t xml:space="preserve">Developing Plans </t>
  </si>
  <si>
    <t>Mapping Software</t>
  </si>
  <si>
    <t xml:space="preserve">Precept </t>
  </si>
  <si>
    <t>Reserves (Our savings)</t>
  </si>
  <si>
    <t xml:space="preserve">Income VAT return - (estimate) </t>
  </si>
  <si>
    <t xml:space="preserve">Total Reserves </t>
  </si>
  <si>
    <t xml:space="preserve">This is for unexpected expenditure. </t>
  </si>
  <si>
    <t>Strategic Aims</t>
  </si>
  <si>
    <t xml:space="preserve">Large Grants - Never applied for before </t>
  </si>
  <si>
    <t xml:space="preserve">As per the stratrgic aims proposal </t>
  </si>
  <si>
    <t xml:space="preserve">Rebranding/name change </t>
  </si>
  <si>
    <t xml:space="preserve">It would be good if we held elections in May 2027. </t>
  </si>
  <si>
    <t xml:space="preserve">New Councillor Cost </t>
  </si>
  <si>
    <t xml:space="preserve">The approx. cost per mailbox £65, £120 for the R&amp;R course (4 vacancies). </t>
  </si>
  <si>
    <t>Insurance Excess</t>
  </si>
  <si>
    <t xml:space="preserve">we may need to claim on our insurance. </t>
  </si>
  <si>
    <t xml:space="preserve">This money has been set aside to offer support in a crisis - what is a crisis? </t>
  </si>
  <si>
    <t xml:space="preserve">There may be a national pay increase next year. </t>
  </si>
  <si>
    <t>Additional funds for training .</t>
  </si>
  <si>
    <t xml:space="preserve">Additional funds for hosting an event. </t>
  </si>
  <si>
    <t>Additional funds for all grants.</t>
  </si>
  <si>
    <t>Reserves if the project runs over budget.</t>
  </si>
  <si>
    <t>We have fund to pursue legal actions and also protect ourselves.</t>
  </si>
  <si>
    <t>Budget and Reserves Proposal 2025-26</t>
  </si>
  <si>
    <t xml:space="preserve">Neighbourhood Plan Grant </t>
  </si>
  <si>
    <t>Planning Meeting /Strategic Aims/NPGW</t>
  </si>
  <si>
    <t>Maximum 2.5 hours per meeting, 10 meetings per year. £25 per hour</t>
  </si>
  <si>
    <t>Maximum 2.5 hours per meeting, 12 meetings per year. £25 per hour</t>
  </si>
  <si>
    <t xml:space="preserve">Clerk £11.70 per meeting 12 meetings per year, additional 3 incase </t>
  </si>
  <si>
    <t>£250 - costs taken from the CIL fund</t>
  </si>
  <si>
    <t>Current Bank Balance - 31/10/2024</t>
  </si>
  <si>
    <t>Cil Fund -31/10/2024</t>
  </si>
  <si>
    <t>Total Remaining on 1st April 2025</t>
  </si>
  <si>
    <t>Total funds Held</t>
  </si>
  <si>
    <t xml:space="preserve">Approved but not debited payments </t>
  </si>
  <si>
    <t xml:space="preserve">Uncashed Oct, Nov and Dec proposed payments </t>
  </si>
  <si>
    <t>WFH</t>
  </si>
  <si>
    <t>Mileage</t>
  </si>
  <si>
    <t>Bank charges</t>
  </si>
  <si>
    <t xml:space="preserve">Mobile </t>
  </si>
  <si>
    <t xml:space="preserve">Payments to be debited Jan - Mar (Est) </t>
  </si>
  <si>
    <t xml:space="preserve">Total deductions </t>
  </si>
  <si>
    <t xml:space="preserve">Expenditure </t>
  </si>
  <si>
    <t xml:space="preserve">Estimated deduction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</si>
</sst>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"/>
  </numFmts>
  <fonts count="16">
    <font>
      <sz val="10"/>
      <name val="Arial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1" fillId="0" borderId="0"/>
    <xf numFmtId="0" fontId="8" fillId="0" borderId="0"/>
    <xf numFmtId="0" fontId="9" fillId="0" borderId="0"/>
    <xf numFmtId="0" fontId="6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8" fontId="15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 indent="1"/>
    </xf>
    <xf numFmtId="0" fontId="15" fillId="0" borderId="0" xfId="0" applyFont="1" applyAlignment="1"/>
    <xf numFmtId="164" fontId="14" fillId="0" borderId="0" xfId="0" applyNumberFormat="1" applyFont="1" applyAlignment="1">
      <alignment horizontal="right"/>
    </xf>
  </cellXfs>
  <cellStyles count="20">
    <cellStyle name="Accent" xfId="8" xr:uid="{D736A769-7AE5-403B-859C-678EC4DB2276}"/>
    <cellStyle name="Accent 1" xfId="9" xr:uid="{4767DF5E-CD26-4156-A338-130ACCB31563}"/>
    <cellStyle name="Accent 2" xfId="10" xr:uid="{3C293272-6FD4-4754-8310-FD3205B42C9D}"/>
    <cellStyle name="Accent 3" xfId="11" xr:uid="{F430C238-0E22-4705-ACC2-34A7EE5D79AF}"/>
    <cellStyle name="Bad 2" xfId="5" xr:uid="{D6D165D8-6839-4A88-BDDF-622DC9FF0D8D}"/>
    <cellStyle name="Error" xfId="12" xr:uid="{2F97967E-FEFE-46C9-A725-CC507D15B6FE}"/>
    <cellStyle name="Footnote" xfId="13" xr:uid="{883CFFCC-721E-4178-A397-6A2FEB225241}"/>
    <cellStyle name="Good 2" xfId="4" xr:uid="{08A36279-FB79-4440-9606-BCDCFF6465B9}"/>
    <cellStyle name="Heading" xfId="14" xr:uid="{439E8C05-86FE-4100-A145-804B1D972429}"/>
    <cellStyle name="Heading 1 2" xfId="2" xr:uid="{358968FC-C759-4C1B-BE8F-DD2CA69C144D}"/>
    <cellStyle name="Heading 2 2" xfId="3" xr:uid="{770AFE8E-51E4-45A3-B914-38E8A85146AD}"/>
    <cellStyle name="Hyperlink" xfId="15" xr:uid="{AB4FE131-B260-4A6E-AFFF-17FC34D6CA71}"/>
    <cellStyle name="Neutral 2" xfId="6" xr:uid="{B83C0ADB-FA88-4180-9AE6-D20E62F29D06}"/>
    <cellStyle name="Normal" xfId="0" builtinId="0"/>
    <cellStyle name="Normal 2" xfId="1" xr:uid="{25A866EF-844A-44E6-BC65-677317670B5E}"/>
    <cellStyle name="Note 2" xfId="7" xr:uid="{E679CC6F-FE8A-431F-877A-319783C6134C}"/>
    <cellStyle name="Result" xfId="16" xr:uid="{53E74CBF-9F1E-4354-A000-1B35A7E45F67}"/>
    <cellStyle name="Status" xfId="17" xr:uid="{1A188475-1067-46DE-BAE5-58F13B79871E}"/>
    <cellStyle name="Text" xfId="18" xr:uid="{4A3B846A-6DFF-46E8-A34E-AA80511ACD35}"/>
    <cellStyle name="Warning" xfId="19" xr:uid="{3614506C-FFA2-4D93-9DAC-6DF2F60D9C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9F82-E418-48C8-8A47-C452886A43AD}">
  <dimension ref="A2:G144"/>
  <sheetViews>
    <sheetView tabSelected="1" topLeftCell="A85" workbookViewId="0">
      <selection activeCell="C15" sqref="C15"/>
    </sheetView>
  </sheetViews>
  <sheetFormatPr defaultRowHeight="13.8"/>
  <cols>
    <col min="1" max="1" width="8.88671875" style="1"/>
    <col min="2" max="2" width="19.109375" style="1" bestFit="1" customWidth="1"/>
    <col min="3" max="3" width="44.109375" style="1" bestFit="1" customWidth="1"/>
    <col min="4" max="4" width="12.44140625" style="6" bestFit="1" customWidth="1"/>
    <col min="5" max="5" width="62.88671875" style="7" customWidth="1"/>
    <col min="6" max="6" width="21.5546875" style="1" customWidth="1"/>
    <col min="7" max="7" width="8.88671875" style="1"/>
  </cols>
  <sheetData>
    <row r="2" spans="3:7">
      <c r="C2" s="15" t="s">
        <v>103</v>
      </c>
      <c r="D2" s="15"/>
      <c r="E2" s="15"/>
      <c r="F2" s="3"/>
      <c r="G2" s="3"/>
    </row>
    <row r="3" spans="3:7">
      <c r="C3" s="2"/>
      <c r="D3" s="2"/>
      <c r="E3" s="2"/>
      <c r="F3" s="2"/>
      <c r="G3" s="2"/>
    </row>
    <row r="4" spans="3:7">
      <c r="C4" s="4" t="s">
        <v>27</v>
      </c>
      <c r="D4" s="2" t="s">
        <v>28</v>
      </c>
      <c r="E4" s="3" t="s">
        <v>29</v>
      </c>
      <c r="F4" s="3"/>
      <c r="G4" s="3"/>
    </row>
    <row r="5" spans="3:7">
      <c r="C5" s="4"/>
      <c r="D5" s="2"/>
      <c r="E5" s="5"/>
      <c r="F5" s="5"/>
      <c r="G5" s="5"/>
    </row>
    <row r="6" spans="3:7">
      <c r="C6" s="4" t="s">
        <v>30</v>
      </c>
    </row>
    <row r="7" spans="3:7">
      <c r="C7" s="8" t="s">
        <v>31</v>
      </c>
      <c r="D7" s="9">
        <v>19000</v>
      </c>
      <c r="F7" s="7"/>
      <c r="G7" s="7"/>
    </row>
    <row r="8" spans="3:7">
      <c r="C8" s="8" t="s">
        <v>17</v>
      </c>
      <c r="D8" s="9">
        <v>5200</v>
      </c>
      <c r="F8" s="7"/>
      <c r="G8" s="7"/>
    </row>
    <row r="9" spans="3:7">
      <c r="C9" s="8" t="s">
        <v>4</v>
      </c>
      <c r="D9" s="9">
        <v>5400</v>
      </c>
      <c r="F9" s="7"/>
      <c r="G9" s="7"/>
    </row>
    <row r="10" spans="3:7">
      <c r="D10" s="9"/>
      <c r="E10" s="10"/>
      <c r="F10" s="10"/>
      <c r="G10" s="10"/>
    </row>
    <row r="11" spans="3:7">
      <c r="C11" s="4" t="s">
        <v>32</v>
      </c>
      <c r="D11" s="9"/>
      <c r="E11" s="1"/>
    </row>
    <row r="12" spans="3:7">
      <c r="C12" s="8" t="s">
        <v>33</v>
      </c>
      <c r="D12" s="9">
        <f>11.7*15</f>
        <v>175.5</v>
      </c>
      <c r="E12" s="7" t="s">
        <v>108</v>
      </c>
      <c r="F12" s="7"/>
      <c r="G12" s="7"/>
    </row>
    <row r="13" spans="3:7">
      <c r="C13" s="8" t="s">
        <v>34</v>
      </c>
      <c r="D13" s="9">
        <v>150</v>
      </c>
      <c r="E13" s="11"/>
      <c r="F13" s="11"/>
      <c r="G13" s="11"/>
    </row>
    <row r="14" spans="3:7">
      <c r="C14" s="8"/>
      <c r="D14" s="9"/>
      <c r="E14" s="11"/>
      <c r="F14" s="11"/>
      <c r="G14" s="11"/>
    </row>
    <row r="15" spans="3:7">
      <c r="C15" s="4" t="s">
        <v>6</v>
      </c>
      <c r="D15" s="12"/>
    </row>
    <row r="16" spans="3:7">
      <c r="C16" s="8" t="s">
        <v>35</v>
      </c>
      <c r="D16" s="9">
        <f>(25*2.5)*10</f>
        <v>625</v>
      </c>
      <c r="E16" s="1" t="s">
        <v>106</v>
      </c>
    </row>
    <row r="17" spans="3:7">
      <c r="C17" s="8" t="s">
        <v>105</v>
      </c>
      <c r="D17" s="9">
        <f>(25*2.5)*12</f>
        <v>750</v>
      </c>
      <c r="E17" s="1" t="s">
        <v>107</v>
      </c>
    </row>
    <row r="18" spans="3:7">
      <c r="C18" s="8"/>
      <c r="D18" s="9"/>
      <c r="E18" s="10"/>
      <c r="F18" s="10"/>
      <c r="G18" s="10"/>
    </row>
    <row r="19" spans="3:7">
      <c r="C19" s="4" t="s">
        <v>9</v>
      </c>
      <c r="E19" s="10"/>
      <c r="F19" s="10"/>
      <c r="G19" s="10"/>
    </row>
    <row r="20" spans="3:7">
      <c r="C20" s="8" t="s">
        <v>36</v>
      </c>
      <c r="D20" s="9">
        <f>6*12</f>
        <v>72</v>
      </c>
      <c r="E20" s="10" t="s">
        <v>37</v>
      </c>
      <c r="F20" s="10"/>
      <c r="G20" s="10"/>
    </row>
    <row r="21" spans="3:7">
      <c r="C21" s="8" t="s">
        <v>38</v>
      </c>
      <c r="D21" s="9">
        <f>3*12</f>
        <v>36</v>
      </c>
      <c r="E21" s="10" t="s">
        <v>39</v>
      </c>
      <c r="F21" s="10"/>
      <c r="G21" s="10"/>
    </row>
    <row r="22" spans="3:7">
      <c r="C22" s="8"/>
      <c r="D22" s="9"/>
      <c r="E22" s="10"/>
      <c r="F22" s="10"/>
      <c r="G22" s="10"/>
    </row>
    <row r="23" spans="3:7">
      <c r="C23" s="4" t="s">
        <v>1</v>
      </c>
      <c r="D23" s="13">
        <v>900</v>
      </c>
    </row>
    <row r="24" spans="3:7">
      <c r="C24" s="4"/>
      <c r="D24" s="13"/>
    </row>
    <row r="25" spans="3:7">
      <c r="C25" s="4" t="s">
        <v>40</v>
      </c>
      <c r="D25" s="9">
        <v>65</v>
      </c>
    </row>
    <row r="26" spans="3:7">
      <c r="C26" s="4"/>
      <c r="D26" s="9"/>
    </row>
    <row r="27" spans="3:7">
      <c r="C27" s="4" t="s">
        <v>41</v>
      </c>
      <c r="D27" s="13">
        <v>80</v>
      </c>
    </row>
    <row r="28" spans="3:7">
      <c r="C28" s="4"/>
      <c r="D28" s="13"/>
    </row>
    <row r="29" spans="3:7">
      <c r="C29" s="4" t="s">
        <v>42</v>
      </c>
      <c r="D29" s="13"/>
      <c r="E29" s="7" t="s">
        <v>109</v>
      </c>
    </row>
    <row r="30" spans="3:7">
      <c r="C30" s="8" t="s">
        <v>43</v>
      </c>
      <c r="D30" s="13">
        <v>800</v>
      </c>
      <c r="E30" s="7" t="s">
        <v>44</v>
      </c>
    </row>
    <row r="31" spans="3:7">
      <c r="C31" s="4"/>
      <c r="D31" s="13"/>
    </row>
    <row r="32" spans="3:7">
      <c r="C32" s="4"/>
      <c r="D32" s="13"/>
    </row>
    <row r="33" spans="3:7">
      <c r="C33" s="4" t="s">
        <v>45</v>
      </c>
      <c r="D33" s="13">
        <v>2500</v>
      </c>
    </row>
    <row r="34" spans="3:7">
      <c r="C34" s="4" t="s">
        <v>47</v>
      </c>
      <c r="D34" s="13">
        <v>150</v>
      </c>
    </row>
    <row r="36" spans="3:7">
      <c r="C36" s="4" t="s">
        <v>46</v>
      </c>
      <c r="D36" s="13">
        <v>45</v>
      </c>
    </row>
    <row r="38" spans="3:7">
      <c r="C38" s="4"/>
      <c r="D38" s="13"/>
    </row>
    <row r="39" spans="3:7">
      <c r="C39" s="4" t="s">
        <v>48</v>
      </c>
      <c r="D39" s="13"/>
    </row>
    <row r="40" spans="3:7">
      <c r="C40" s="8" t="s">
        <v>49</v>
      </c>
      <c r="D40" s="13">
        <v>325</v>
      </c>
    </row>
    <row r="41" spans="3:7">
      <c r="C41" s="8" t="s">
        <v>50</v>
      </c>
      <c r="D41" s="13">
        <v>375</v>
      </c>
    </row>
    <row r="42" spans="3:7">
      <c r="C42" s="8"/>
      <c r="D42" s="13"/>
    </row>
    <row r="43" spans="3:7">
      <c r="C43" s="4" t="s">
        <v>51</v>
      </c>
      <c r="D43" s="13">
        <v>28</v>
      </c>
    </row>
    <row r="44" spans="3:7">
      <c r="C44" s="4"/>
      <c r="D44" s="13"/>
    </row>
    <row r="45" spans="3:7">
      <c r="C45" s="4" t="s">
        <v>52</v>
      </c>
      <c r="D45" s="13"/>
    </row>
    <row r="46" spans="3:7">
      <c r="C46" s="8" t="s">
        <v>53</v>
      </c>
      <c r="D46" s="13">
        <f>15*12</f>
        <v>180</v>
      </c>
      <c r="E46" s="11" t="s">
        <v>54</v>
      </c>
      <c r="F46" s="11"/>
      <c r="G46" s="11"/>
    </row>
    <row r="47" spans="3:7">
      <c r="C47" s="8"/>
      <c r="D47" s="13"/>
      <c r="E47" s="11"/>
      <c r="F47" s="11"/>
      <c r="G47" s="11"/>
    </row>
    <row r="48" spans="3:7">
      <c r="C48" s="4" t="s">
        <v>8</v>
      </c>
      <c r="D48" s="13">
        <v>300</v>
      </c>
      <c r="E48" s="7" t="s">
        <v>55</v>
      </c>
      <c r="F48" s="7"/>
      <c r="G48" s="7"/>
    </row>
    <row r="49" spans="3:7">
      <c r="C49" s="4"/>
      <c r="D49" s="13"/>
      <c r="F49" s="7"/>
      <c r="G49" s="7"/>
    </row>
    <row r="50" spans="3:7">
      <c r="C50" s="4" t="s">
        <v>56</v>
      </c>
      <c r="D50" s="12"/>
    </row>
    <row r="51" spans="3:7">
      <c r="C51" s="4" t="s">
        <v>57</v>
      </c>
      <c r="D51" s="12"/>
    </row>
    <row r="52" spans="3:7">
      <c r="C52" s="8" t="s">
        <v>58</v>
      </c>
      <c r="D52" s="13">
        <v>1000</v>
      </c>
      <c r="E52" s="1"/>
    </row>
    <row r="53" spans="3:7">
      <c r="C53" s="8"/>
      <c r="D53" s="13"/>
      <c r="E53" s="1"/>
    </row>
    <row r="54" spans="3:7">
      <c r="C54" s="4" t="s">
        <v>59</v>
      </c>
      <c r="D54" s="12"/>
    </row>
    <row r="55" spans="3:7">
      <c r="C55" s="4" t="s">
        <v>60</v>
      </c>
      <c r="D55" s="12"/>
    </row>
    <row r="56" spans="3:7">
      <c r="C56" s="8" t="s">
        <v>61</v>
      </c>
      <c r="D56" s="13">
        <v>200</v>
      </c>
      <c r="F56" s="1">
        <f>(25*2.5)*3</f>
        <v>187.5</v>
      </c>
    </row>
    <row r="57" spans="3:7">
      <c r="C57" s="8" t="s">
        <v>62</v>
      </c>
      <c r="D57" s="13">
        <v>100</v>
      </c>
    </row>
    <row r="58" spans="3:7">
      <c r="C58" s="8" t="s">
        <v>63</v>
      </c>
      <c r="D58" s="13">
        <v>300</v>
      </c>
    </row>
    <row r="59" spans="3:7">
      <c r="C59" s="8" t="s">
        <v>64</v>
      </c>
      <c r="D59" s="13">
        <v>200</v>
      </c>
    </row>
    <row r="60" spans="3:7">
      <c r="C60" s="8" t="s">
        <v>65</v>
      </c>
      <c r="D60" s="13">
        <v>250</v>
      </c>
      <c r="E60" s="7" t="s">
        <v>66</v>
      </c>
    </row>
    <row r="61" spans="3:7">
      <c r="C61" s="8"/>
      <c r="D61" s="13"/>
    </row>
    <row r="62" spans="3:7">
      <c r="C62" s="4" t="s">
        <v>3</v>
      </c>
      <c r="D62" s="13"/>
      <c r="E62" s="7" t="s">
        <v>67</v>
      </c>
    </row>
    <row r="63" spans="3:7">
      <c r="C63" s="8" t="s">
        <v>63</v>
      </c>
      <c r="D63" s="13">
        <v>100</v>
      </c>
    </row>
    <row r="64" spans="3:7">
      <c r="C64" s="8" t="s">
        <v>68</v>
      </c>
      <c r="D64" s="13">
        <v>100</v>
      </c>
    </row>
    <row r="65" spans="3:5">
      <c r="C65" s="4" t="s">
        <v>69</v>
      </c>
      <c r="D65" s="13"/>
    </row>
    <row r="66" spans="3:5">
      <c r="C66" s="8" t="s">
        <v>65</v>
      </c>
      <c r="D66" s="13">
        <v>250</v>
      </c>
      <c r="E66" s="7" t="s">
        <v>66</v>
      </c>
    </row>
    <row r="67" spans="3:5">
      <c r="C67" s="8" t="s">
        <v>70</v>
      </c>
      <c r="D67" s="13">
        <v>200</v>
      </c>
    </row>
    <row r="68" spans="3:5">
      <c r="C68" s="8" t="s">
        <v>71</v>
      </c>
      <c r="D68" s="13">
        <v>200</v>
      </c>
    </row>
    <row r="69" spans="3:5">
      <c r="C69" s="8" t="s">
        <v>72</v>
      </c>
      <c r="D69" s="13">
        <v>200</v>
      </c>
    </row>
    <row r="70" spans="3:5">
      <c r="C70" s="4"/>
      <c r="D70" s="13"/>
    </row>
    <row r="71" spans="3:5">
      <c r="C71" s="4" t="s">
        <v>73</v>
      </c>
      <c r="D71" s="1"/>
    </row>
    <row r="72" spans="3:5">
      <c r="C72" s="8" t="s">
        <v>74</v>
      </c>
      <c r="D72" s="13">
        <v>750</v>
      </c>
    </row>
    <row r="73" spans="3:5">
      <c r="C73" s="8" t="s">
        <v>75</v>
      </c>
      <c r="D73" s="13">
        <v>2000</v>
      </c>
    </row>
    <row r="74" spans="3:5">
      <c r="C74" s="8" t="s">
        <v>14</v>
      </c>
      <c r="D74" s="13">
        <v>2000</v>
      </c>
      <c r="E74" s="7" t="s">
        <v>76</v>
      </c>
    </row>
    <row r="75" spans="3:5">
      <c r="C75" s="8" t="s">
        <v>7</v>
      </c>
      <c r="D75" s="13">
        <v>200</v>
      </c>
      <c r="E75" s="7" t="s">
        <v>77</v>
      </c>
    </row>
    <row r="76" spans="3:5">
      <c r="C76" s="8"/>
      <c r="D76" s="13"/>
    </row>
    <row r="77" spans="3:5">
      <c r="C77" s="8" t="s">
        <v>23</v>
      </c>
      <c r="D77" s="13">
        <v>3000</v>
      </c>
    </row>
    <row r="79" spans="3:5">
      <c r="C79" s="4" t="s">
        <v>24</v>
      </c>
      <c r="D79" s="1"/>
    </row>
    <row r="80" spans="3:5">
      <c r="C80" s="8" t="s">
        <v>60</v>
      </c>
      <c r="D80" s="13"/>
    </row>
    <row r="81" spans="3:5">
      <c r="C81" s="8" t="s">
        <v>78</v>
      </c>
      <c r="D81" s="13">
        <v>550</v>
      </c>
    </row>
    <row r="82" spans="3:5">
      <c r="C82" s="8" t="s">
        <v>79</v>
      </c>
      <c r="D82" s="13">
        <v>1500</v>
      </c>
    </row>
    <row r="83" spans="3:5">
      <c r="C83" s="8"/>
      <c r="D83" s="13"/>
    </row>
    <row r="84" spans="3:5">
      <c r="C84" s="4" t="s">
        <v>80</v>
      </c>
      <c r="D84" s="13"/>
    </row>
    <row r="85" spans="3:5">
      <c r="C85" s="8" t="s">
        <v>81</v>
      </c>
      <c r="D85" s="13">
        <v>550</v>
      </c>
    </row>
    <row r="87" spans="3:5">
      <c r="C87" s="8" t="s">
        <v>122</v>
      </c>
      <c r="D87" s="9">
        <f>SUM(D6:D85)</f>
        <v>50806.5</v>
      </c>
    </row>
    <row r="88" spans="3:5">
      <c r="C88" s="8"/>
    </row>
    <row r="89" spans="3:5">
      <c r="C89" s="8" t="s">
        <v>82</v>
      </c>
      <c r="D89" s="12">
        <v>52700</v>
      </c>
    </row>
    <row r="91" spans="3:5">
      <c r="C91" s="8" t="s">
        <v>18</v>
      </c>
      <c r="D91" s="13">
        <f>D89-D87</f>
        <v>1893.5</v>
      </c>
    </row>
    <row r="93" spans="3:5">
      <c r="C93" s="18" t="s">
        <v>83</v>
      </c>
    </row>
    <row r="94" spans="3:5">
      <c r="D94" s="9"/>
    </row>
    <row r="95" spans="3:5">
      <c r="C95" s="8" t="s">
        <v>110</v>
      </c>
      <c r="D95" s="9">
        <v>145277.51</v>
      </c>
    </row>
    <row r="96" spans="3:5">
      <c r="C96" s="8" t="s">
        <v>111</v>
      </c>
      <c r="D96" s="9">
        <v>62300.67</v>
      </c>
      <c r="E96" s="1"/>
    </row>
    <row r="97" spans="2:5">
      <c r="C97" s="8" t="s">
        <v>104</v>
      </c>
      <c r="D97" s="9">
        <v>10000</v>
      </c>
      <c r="E97" s="1"/>
    </row>
    <row r="98" spans="2:5">
      <c r="C98" s="8"/>
      <c r="D98" s="9"/>
      <c r="E98" s="1"/>
    </row>
    <row r="99" spans="2:5">
      <c r="B99" s="3"/>
      <c r="C99" s="4" t="s">
        <v>113</v>
      </c>
      <c r="D99" s="16">
        <f>D95-D96-D97</f>
        <v>72976.840000000011</v>
      </c>
    </row>
    <row r="100" spans="2:5">
      <c r="D100" s="9"/>
    </row>
    <row r="101" spans="2:5">
      <c r="C101" s="8" t="s">
        <v>114</v>
      </c>
    </row>
    <row r="102" spans="2:5">
      <c r="B102" s="9" t="s">
        <v>20</v>
      </c>
      <c r="C102" s="8" t="s">
        <v>19</v>
      </c>
      <c r="D102" s="9">
        <v>500</v>
      </c>
    </row>
    <row r="103" spans="2:5">
      <c r="B103" s="9" t="s">
        <v>5</v>
      </c>
      <c r="C103" s="8" t="s">
        <v>22</v>
      </c>
      <c r="D103" s="9">
        <v>24</v>
      </c>
    </row>
    <row r="104" spans="2:5">
      <c r="B104" s="9" t="s">
        <v>5</v>
      </c>
      <c r="C104" s="8" t="s">
        <v>21</v>
      </c>
      <c r="D104" s="9">
        <v>11.7</v>
      </c>
    </row>
    <row r="105" spans="2:5">
      <c r="B105" s="9" t="s">
        <v>5</v>
      </c>
      <c r="C105" s="8" t="s">
        <v>26</v>
      </c>
      <c r="D105" s="9">
        <v>24</v>
      </c>
    </row>
    <row r="106" spans="2:5">
      <c r="B106" s="9" t="s">
        <v>5</v>
      </c>
      <c r="C106" s="8" t="s">
        <v>25</v>
      </c>
      <c r="D106" s="9">
        <v>11.7</v>
      </c>
    </row>
    <row r="107" spans="2:5">
      <c r="C107" s="4" t="s">
        <v>115</v>
      </c>
      <c r="D107" s="16">
        <v>7107.91</v>
      </c>
    </row>
    <row r="108" spans="2:5">
      <c r="D108" s="9"/>
    </row>
    <row r="109" spans="2:5">
      <c r="C109" s="8" t="s">
        <v>120</v>
      </c>
      <c r="D109" s="9"/>
    </row>
    <row r="110" spans="2:5">
      <c r="C110" s="8" t="s">
        <v>31</v>
      </c>
      <c r="D110" s="9">
        <f>1532.22*3</f>
        <v>4596.66</v>
      </c>
      <c r="E110" s="9"/>
    </row>
    <row r="111" spans="2:5">
      <c r="C111" s="8" t="s">
        <v>17</v>
      </c>
      <c r="D111" s="9">
        <f>474.1*3</f>
        <v>1422.3000000000002</v>
      </c>
      <c r="E111" s="1"/>
    </row>
    <row r="112" spans="2:5">
      <c r="C112" s="8" t="s">
        <v>4</v>
      </c>
      <c r="D112" s="9">
        <v>1500</v>
      </c>
      <c r="E112" s="1"/>
    </row>
    <row r="113" spans="2:5">
      <c r="C113" s="8" t="s">
        <v>116</v>
      </c>
      <c r="D113" s="9">
        <v>72</v>
      </c>
      <c r="E113" s="1"/>
    </row>
    <row r="114" spans="2:5">
      <c r="C114" s="8" t="s">
        <v>117</v>
      </c>
      <c r="D114" s="9">
        <v>35.1</v>
      </c>
      <c r="E114" s="1"/>
    </row>
    <row r="115" spans="2:5">
      <c r="C115" s="8" t="s">
        <v>0</v>
      </c>
      <c r="D115" s="6">
        <v>375</v>
      </c>
      <c r="E115" s="1"/>
    </row>
    <row r="116" spans="2:5">
      <c r="B116" s="9"/>
      <c r="C116" s="8" t="s">
        <v>118</v>
      </c>
      <c r="D116" s="9">
        <v>63</v>
      </c>
      <c r="E116" s="1"/>
    </row>
    <row r="117" spans="2:5">
      <c r="C117" s="8" t="s">
        <v>119</v>
      </c>
      <c r="D117" s="9">
        <v>40</v>
      </c>
    </row>
    <row r="118" spans="2:5">
      <c r="C118" s="4" t="s">
        <v>123</v>
      </c>
      <c r="D118" s="9">
        <f>SUM(D110:D117)</f>
        <v>8104.06</v>
      </c>
    </row>
    <row r="120" spans="2:5">
      <c r="C120" s="8" t="s">
        <v>121</v>
      </c>
      <c r="D120" s="9">
        <f>D107+D118</f>
        <v>15211.970000000001</v>
      </c>
    </row>
    <row r="121" spans="2:5">
      <c r="D121" s="9"/>
    </row>
    <row r="122" spans="2:5">
      <c r="D122" s="9"/>
    </row>
    <row r="123" spans="2:5">
      <c r="C123" s="17" t="s">
        <v>112</v>
      </c>
      <c r="D123" s="9">
        <f>D99-(D107+D118)</f>
        <v>57764.87000000001</v>
      </c>
    </row>
    <row r="124" spans="2:5">
      <c r="C124" s="8" t="s">
        <v>84</v>
      </c>
      <c r="D124" s="9">
        <v>3000</v>
      </c>
    </row>
    <row r="125" spans="2:5">
      <c r="D125" s="1"/>
    </row>
    <row r="126" spans="2:5">
      <c r="C126" s="4" t="s">
        <v>85</v>
      </c>
      <c r="D126" s="16">
        <f>SUM(D123:D124)</f>
        <v>60764.87000000001</v>
      </c>
    </row>
    <row r="127" spans="2:5">
      <c r="C127" s="8"/>
      <c r="D127" s="9"/>
    </row>
    <row r="128" spans="2:5">
      <c r="C128" s="8" t="s">
        <v>10</v>
      </c>
      <c r="D128" s="9">
        <v>-5000</v>
      </c>
      <c r="E128" s="7" t="s">
        <v>86</v>
      </c>
    </row>
    <row r="129" spans="3:6">
      <c r="C129" s="8" t="s">
        <v>88</v>
      </c>
      <c r="D129" s="9">
        <v>-10000</v>
      </c>
      <c r="E129" s="1" t="s">
        <v>89</v>
      </c>
    </row>
    <row r="130" spans="3:6">
      <c r="C130" s="8" t="s">
        <v>90</v>
      </c>
      <c r="D130" s="9">
        <v>-8000</v>
      </c>
      <c r="E130" s="1" t="s">
        <v>89</v>
      </c>
    </row>
    <row r="131" spans="3:6">
      <c r="C131" s="8"/>
      <c r="D131" s="9"/>
      <c r="E131" s="1"/>
    </row>
    <row r="132" spans="3:6">
      <c r="C132" s="8" t="s">
        <v>12</v>
      </c>
      <c r="D132" s="9">
        <v>-5000</v>
      </c>
      <c r="E132" s="1" t="s">
        <v>91</v>
      </c>
    </row>
    <row r="133" spans="3:6">
      <c r="C133" s="8" t="s">
        <v>92</v>
      </c>
      <c r="D133" s="9">
        <v>-2000</v>
      </c>
      <c r="E133" s="1" t="s">
        <v>93</v>
      </c>
    </row>
    <row r="134" spans="3:6">
      <c r="C134" s="8" t="s">
        <v>94</v>
      </c>
      <c r="D134" s="9">
        <v>-2000</v>
      </c>
      <c r="E134" s="1" t="s">
        <v>95</v>
      </c>
    </row>
    <row r="135" spans="3:6">
      <c r="C135" s="8" t="s">
        <v>13</v>
      </c>
      <c r="D135" s="9">
        <v>-3000</v>
      </c>
      <c r="E135" s="7" t="s">
        <v>96</v>
      </c>
      <c r="F135" s="7"/>
    </row>
    <row r="136" spans="3:6">
      <c r="C136" s="8" t="s">
        <v>30</v>
      </c>
      <c r="D136" s="9">
        <v>-1965</v>
      </c>
      <c r="E136" s="7" t="s">
        <v>97</v>
      </c>
    </row>
    <row r="137" spans="3:6">
      <c r="C137" s="8" t="s">
        <v>2</v>
      </c>
      <c r="D137" s="9">
        <v>-8000</v>
      </c>
      <c r="E137" s="7" t="s">
        <v>98</v>
      </c>
    </row>
    <row r="138" spans="3:6">
      <c r="C138" s="8" t="s">
        <v>11</v>
      </c>
      <c r="D138" s="9">
        <v>-2300</v>
      </c>
      <c r="E138" s="7" t="s">
        <v>99</v>
      </c>
    </row>
    <row r="139" spans="3:6">
      <c r="C139" s="8" t="s">
        <v>15</v>
      </c>
      <c r="D139" s="9">
        <v>-1000</v>
      </c>
      <c r="E139" s="7" t="s">
        <v>100</v>
      </c>
    </row>
    <row r="140" spans="3:6">
      <c r="C140" s="8" t="s">
        <v>87</v>
      </c>
      <c r="D140" s="9">
        <v>-5000</v>
      </c>
      <c r="E140" s="7" t="s">
        <v>101</v>
      </c>
    </row>
    <row r="141" spans="3:6">
      <c r="C141" s="8" t="s">
        <v>16</v>
      </c>
      <c r="D141" s="9">
        <v>-7500</v>
      </c>
      <c r="E141" s="7" t="s">
        <v>102</v>
      </c>
    </row>
    <row r="143" spans="3:6">
      <c r="D143" s="7"/>
    </row>
    <row r="144" spans="3:6">
      <c r="C144" s="19" t="s">
        <v>18</v>
      </c>
      <c r="D144" s="14">
        <f>SUM(D126:D142)</f>
        <v>-0.1299999999901047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Morgan-Denn</dc:creator>
  <cp:lastModifiedBy>Clerk Islip PC</cp:lastModifiedBy>
  <cp:lastPrinted>2023-11-23T21:03:46Z</cp:lastPrinted>
  <dcterms:created xsi:type="dcterms:W3CDTF">2013-04-22T11:02:19Z</dcterms:created>
  <dcterms:modified xsi:type="dcterms:W3CDTF">2024-11-22T14:31:29Z</dcterms:modified>
</cp:coreProperties>
</file>